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airl-my.sharepoint.com/personal/nicholas_butterfield_iaa_ie/Documents/Documents/Fees calculator/Fees calculators Jan 2025/"/>
    </mc:Choice>
  </mc:AlternateContent>
  <xr:revisionPtr revIDLastSave="91" documentId="8_{E925C061-1AB1-4720-93D3-03A9E5510EF3}" xr6:coauthVersionLast="47" xr6:coauthVersionMax="47" xr10:uidLastSave="{A08162B6-3E9A-4854-80E5-2E3853990573}"/>
  <workbookProtection workbookPassword="CADB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top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C16" i="1"/>
  <c r="D7" i="1"/>
  <c r="D4" i="1" l="1"/>
  <c r="C15" i="1" l="1"/>
  <c r="D15" i="1" s="1"/>
  <c r="C14" i="1"/>
  <c r="D14" i="1" s="1"/>
  <c r="D17" i="1" l="1"/>
  <c r="D16" i="1"/>
  <c r="D21" i="1" l="1"/>
</calcChain>
</file>

<file path=xl/sharedStrings.xml><?xml version="1.0" encoding="utf-8"?>
<sst xmlns="http://schemas.openxmlformats.org/spreadsheetml/2006/main" count="24" uniqueCount="22">
  <si>
    <t>Enter MTOW of the aircraft:</t>
  </si>
  <si>
    <t>Is the aircraft to be delegated outside EU or EASA ?</t>
  </si>
  <si>
    <t>No</t>
  </si>
  <si>
    <t>One off Fee</t>
  </si>
  <si>
    <t>Kgs</t>
  </si>
  <si>
    <t>Grand Total:</t>
  </si>
  <si>
    <t>Annual Fee</t>
  </si>
  <si>
    <t>Lbs</t>
  </si>
  <si>
    <t>Airworthiness Fees:</t>
  </si>
  <si>
    <t>Registration Fee Total:</t>
  </si>
  <si>
    <t>Airworthiness Fee Total:</t>
  </si>
  <si>
    <t>Select aircraft type.</t>
  </si>
  <si>
    <t>Is the aircraft in storage or transiting without operating ?</t>
  </si>
  <si>
    <t>If the aircraft is placed on an AOC, how many Irish registered aircraft are already operating on that AOC ?</t>
  </si>
  <si>
    <t>each year</t>
  </si>
  <si>
    <t xml:space="preserve">EJ Registered Aircraft Fees Calculator </t>
  </si>
  <si>
    <t>Answer yes or no to applicable questions (use green drop-downs)</t>
  </si>
  <si>
    <t>Enter the MTOW of the aircraft in kgs.  Fees due will be calculated for you.  Note:  MTOW should be as per Flight Manual</t>
  </si>
  <si>
    <t>Aeroplane</t>
  </si>
  <si>
    <t>Registration Fees:</t>
  </si>
  <si>
    <t>Transfer/Delegation fee:</t>
  </si>
  <si>
    <t>Valid from 1st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</si>
</sst>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&quot;€&quot;#,##0.00"/>
    <numFmt numFmtId="166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7A9"/>
        <bgColor indexed="64"/>
      </patternFill>
    </fill>
    <fill>
      <patternFill patternType="solid">
        <fgColor rgb="FFF1F11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5" fontId="2" fillId="0" borderId="0" xfId="0" applyNumberFormat="1" applyFont="1"/>
    <xf numFmtId="2" fontId="0" fillId="0" borderId="0" xfId="0" applyNumberFormat="1"/>
    <xf numFmtId="0" fontId="2" fillId="0" borderId="1" xfId="0" applyFont="1" applyBorder="1"/>
    <xf numFmtId="0" fontId="5" fillId="0" borderId="0" xfId="0" applyFont="1" applyAlignment="1">
      <alignment horizontal="right"/>
    </xf>
    <xf numFmtId="2" fontId="6" fillId="0" borderId="0" xfId="0" applyNumberFormat="1" applyFont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164" fontId="5" fillId="4" borderId="0" xfId="1" applyFont="1" applyFill="1" applyBorder="1" applyAlignment="1">
      <alignment horizontal="left"/>
    </xf>
    <xf numFmtId="2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64" fontId="5" fillId="5" borderId="0" xfId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left"/>
    </xf>
    <xf numFmtId="164" fontId="5" fillId="4" borderId="0" xfId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1F7A9"/>
      <color rgb="FFF1F117"/>
      <color rgb="FF7CB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142875</xdr:rowOff>
    </xdr:from>
    <xdr:to>
      <xdr:col>0</xdr:col>
      <xdr:colOff>1990725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B86FEB-A9B7-91D3-FDA4-CDDA18B8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8288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5"/>
  <sheetViews>
    <sheetView showGridLines="0" showRowColHeaders="0" tabSelected="1" zoomScaleNormal="100" workbookViewId="0">
      <selection activeCell="B11" sqref="B11"/>
    </sheetView>
  </sheetViews>
  <sheetFormatPr defaultRowHeight="12.75" x14ac:dyDescent="0.2"/>
  <cols>
    <col min="1" max="1" width="58.42578125" customWidth="1"/>
    <col min="2" max="2" width="18.140625" customWidth="1"/>
    <col min="3" max="3" width="12" style="3" customWidth="1"/>
    <col min="4" max="4" width="25.5703125" style="3" customWidth="1"/>
    <col min="5" max="5" width="8.5703125" style="2" customWidth="1"/>
    <col min="6" max="6" width="9.7109375" customWidth="1"/>
    <col min="7" max="7" width="13.28515625" customWidth="1"/>
    <col min="10" max="10" width="9.5703125" customWidth="1"/>
    <col min="11" max="11" width="4.7109375" customWidth="1"/>
  </cols>
  <sheetData>
    <row r="1" spans="1:5" ht="105.75" customHeight="1" x14ac:dyDescent="0.2">
      <c r="A1" s="34"/>
      <c r="B1" s="36" t="s">
        <v>15</v>
      </c>
      <c r="C1" s="36"/>
      <c r="D1" s="36"/>
      <c r="E1" s="36"/>
    </row>
    <row r="2" spans="1:5" ht="20.25" customHeight="1" x14ac:dyDescent="0.2">
      <c r="A2" s="34"/>
      <c r="B2" s="37" t="s">
        <v>21</v>
      </c>
      <c r="C2" s="37"/>
      <c r="D2" s="37"/>
      <c r="E2" s="37"/>
    </row>
    <row r="3" spans="1:5" ht="45" customHeight="1" thickBot="1" x14ac:dyDescent="0.25">
      <c r="A3" s="35" t="s">
        <v>17</v>
      </c>
      <c r="B3" s="35"/>
      <c r="C3" s="35"/>
      <c r="D3" s="35"/>
      <c r="E3" s="35"/>
    </row>
    <row r="4" spans="1:5" ht="29.25" customHeight="1" thickTop="1" thickBot="1" x14ac:dyDescent="0.45">
      <c r="A4" s="20" t="s">
        <v>0</v>
      </c>
      <c r="B4" s="30">
        <v>0</v>
      </c>
      <c r="C4" s="21" t="s">
        <v>4</v>
      </c>
      <c r="D4" s="27">
        <f>B4*2.20462</f>
        <v>0</v>
      </c>
      <c r="E4" s="19" t="s">
        <v>7</v>
      </c>
    </row>
    <row r="5" spans="1:5" ht="39" customHeight="1" thickTop="1" x14ac:dyDescent="0.3">
      <c r="A5" s="7" t="s">
        <v>19</v>
      </c>
      <c r="B5" s="8"/>
      <c r="C5" s="9"/>
      <c r="D5" s="11" t="s">
        <v>3</v>
      </c>
      <c r="E5"/>
    </row>
    <row r="6" spans="1:5" ht="15" customHeight="1" x14ac:dyDescent="0.3">
      <c r="A6" s="8"/>
      <c r="B6" s="8"/>
      <c r="C6" s="9"/>
      <c r="D6" s="11"/>
      <c r="E6"/>
    </row>
    <row r="7" spans="1:5" ht="27" customHeight="1" x14ac:dyDescent="0.4">
      <c r="B7" s="12" t="s">
        <v>9</v>
      </c>
      <c r="C7"/>
      <c r="D7" s="13">
        <f>IF(B4&gt;0,700,0)</f>
        <v>0</v>
      </c>
      <c r="E7"/>
    </row>
    <row r="8" spans="1:5" x14ac:dyDescent="0.2">
      <c r="D8" s="2"/>
      <c r="E8"/>
    </row>
    <row r="9" spans="1:5" ht="45" customHeight="1" thickBot="1" x14ac:dyDescent="0.25">
      <c r="A9" s="33" t="s">
        <v>16</v>
      </c>
      <c r="B9" s="33"/>
      <c r="C9" s="33"/>
      <c r="D9" s="33"/>
      <c r="E9" s="33"/>
    </row>
    <row r="10" spans="1:5" s="8" customFormat="1" ht="39.75" customHeight="1" x14ac:dyDescent="0.3">
      <c r="A10" s="7" t="s">
        <v>8</v>
      </c>
      <c r="C10" s="9"/>
      <c r="D10" s="11" t="s">
        <v>6</v>
      </c>
    </row>
    <row r="11" spans="1:5" s="8" customFormat="1" ht="25.5" customHeight="1" x14ac:dyDescent="0.3">
      <c r="A11" s="4" t="s">
        <v>11</v>
      </c>
      <c r="B11" s="31" t="s">
        <v>18</v>
      </c>
      <c r="C11" s="9"/>
      <c r="D11" s="2"/>
    </row>
    <row r="12" spans="1:5" s="1" customFormat="1" ht="25.5" customHeight="1" x14ac:dyDescent="0.2">
      <c r="A12" s="4" t="s">
        <v>1</v>
      </c>
      <c r="B12" s="31" t="s">
        <v>2</v>
      </c>
      <c r="C12" s="10"/>
      <c r="D12" s="2"/>
    </row>
    <row r="13" spans="1:5" s="1" customFormat="1" ht="25.5" customHeight="1" x14ac:dyDescent="0.2">
      <c r="A13" s="1" t="s">
        <v>12</v>
      </c>
      <c r="B13" s="31" t="s">
        <v>2</v>
      </c>
      <c r="C13" s="10"/>
      <c r="D13" s="2"/>
    </row>
    <row r="14" spans="1:5" s="1" customFormat="1" ht="25.5" hidden="1" customHeight="1" x14ac:dyDescent="0.3">
      <c r="B14" s="8"/>
      <c r="C14" s="24" t="str">
        <f>IF(B11="Rotorcraft","Rotorcraft","")</f>
        <v/>
      </c>
      <c r="D14" s="2">
        <f>IF(B4=0,0,IF(C14="Rotorcraft",IF(AND(B13="Yes",B4&gt;74184),35211,IF(B4&lt;12184,10768,(10768+(ROUNDUP(((B4-12184)/500),0)*197)))),0))</f>
        <v>0</v>
      </c>
    </row>
    <row r="15" spans="1:5" s="1" customFormat="1" ht="25.5" hidden="1" customHeight="1" x14ac:dyDescent="0.3">
      <c r="B15" s="8"/>
      <c r="C15" s="24" t="str">
        <f>IF(AND(B11="Aeroplane",B11&lt;&gt;"Rotorcraft"),"Aeroplane",IF(AND(B4&gt;5699,B11&lt;&gt;"Rotorcraft"),"Aeroplane",""))</f>
        <v>Aeroplane</v>
      </c>
      <c r="D15" s="2">
        <f>IF(B4=0,0,IF(C15="Aeroplane",IF(AND(B13="Yes",B4&gt;74184),35211,IF(B4&lt;12184,10768,IF(B4&lt;200001,(10768+(ROUNDUP(((B4-12184)/500),0)*197)),IF(B4&lt;250001,(84840+(ROUNDUP(((B4-200000)/500),0)*176)),IF(B4&gt;250000,102440,"x"))))),0))</f>
        <v>0</v>
      </c>
    </row>
    <row r="16" spans="1:5" s="1" customFormat="1" ht="35.25" customHeight="1" x14ac:dyDescent="0.2">
      <c r="A16" s="29" t="s">
        <v>13</v>
      </c>
      <c r="B16" s="32">
        <v>0</v>
      </c>
      <c r="C16" s="25">
        <f>IF(B13="Yes",100%,IF(B16&lt;=25,100%,IF(B16&lt;=43,96%,IF(B16&lt;=56,88%,IF(B16&lt;=70,81%,IF(B16&lt;=85,74%,IF(B16&lt;=100,68%,IF(B16&lt;=115,64%,IF(B16&lt;=130,61%,IF(B16&lt;=145,59%,IF(B16&lt;=161,57%,IF(B16&lt;=177,56%,IF(B16&lt;=300,55%,IF(B16&lt;=350,52.5%,30%))))))))))))))</f>
        <v>1</v>
      </c>
      <c r="D16" s="26" t="str">
        <f>IF(C16=30%,"Applies to this aircraft","Applies to all aircraft in the fleet")</f>
        <v>Applies to all aircraft in the fleet</v>
      </c>
    </row>
    <row r="17" spans="1:5" ht="27" customHeight="1" x14ac:dyDescent="0.2">
      <c r="B17" s="15" t="s">
        <v>10</v>
      </c>
      <c r="C17" s="14"/>
      <c r="D17" s="23">
        <f>C16*(SUM(D14:D15))</f>
        <v>0</v>
      </c>
      <c r="E17" s="24" t="s">
        <v>14</v>
      </c>
    </row>
    <row r="18" spans="1:5" ht="27" hidden="1" customHeight="1" x14ac:dyDescent="0.4">
      <c r="B18" s="15"/>
      <c r="C18" s="14"/>
      <c r="D18" s="22"/>
      <c r="E18" s="28"/>
    </row>
    <row r="19" spans="1:5" ht="27" customHeight="1" x14ac:dyDescent="0.35">
      <c r="B19" s="15" t="s">
        <v>20</v>
      </c>
      <c r="C19" s="6"/>
      <c r="D19" s="23">
        <f>IF(B12="Yes", IF(B4&lt;=250000,((B4/500)*54),27000),0)</f>
        <v>0</v>
      </c>
      <c r="E19" s="24" t="s">
        <v>14</v>
      </c>
    </row>
    <row r="20" spans="1:5" ht="14.25" customHeight="1" x14ac:dyDescent="0.4">
      <c r="B20" s="5"/>
      <c r="C20" s="6"/>
      <c r="D20"/>
    </row>
    <row r="21" spans="1:5" ht="36" customHeight="1" x14ac:dyDescent="0.2">
      <c r="B21" s="15" t="s">
        <v>5</v>
      </c>
      <c r="C21" s="16"/>
      <c r="D21" s="17">
        <f>D7+D17+D19</f>
        <v>0</v>
      </c>
    </row>
    <row r="22" spans="1:5" ht="21.75" customHeight="1" x14ac:dyDescent="0.2">
      <c r="C22"/>
      <c r="D22"/>
      <c r="E22"/>
    </row>
    <row r="23" spans="1:5" x14ac:dyDescent="0.2">
      <c r="A23" s="18"/>
      <c r="B23" s="18"/>
      <c r="C23" s="18"/>
      <c r="D23" s="18"/>
      <c r="E23" s="18"/>
    </row>
    <row r="24" spans="1:5" x14ac:dyDescent="0.2">
      <c r="A24" s="18"/>
      <c r="B24" s="18"/>
      <c r="C24" s="18"/>
      <c r="D24" s="18"/>
      <c r="E24" s="18"/>
    </row>
    <row r="25" spans="1:5" x14ac:dyDescent="0.2">
      <c r="A25" s="18"/>
      <c r="B25" s="18"/>
      <c r="C25" s="18"/>
      <c r="D25" s="18"/>
      <c r="E25" s="18"/>
    </row>
  </sheetData>
  <sheetProtection algorithmName="SHA-512" hashValue="HdCCMp7VxBloZ0XVQsCGZSRt0zBGi4fYMq9xdZDg84ZbmhUXE2BOAmSJLe9guJijcWXi7vGjlFK4cqXbO86tCw==" saltValue="TMgALWyMCOy2xWFRhL8pJQ==" spinCount="100000" sheet="1" selectLockedCells="1"/>
  <protectedRanges>
    <protectedRange password="CA89" sqref="B1:E2" name="Protected"/>
    <protectedRange sqref="B4" name="Range1"/>
  </protectedRanges>
  <dataConsolidate/>
  <mergeCells count="5">
    <mergeCell ref="A9:E9"/>
    <mergeCell ref="A1:A2"/>
    <mergeCell ref="A3:E3"/>
    <mergeCell ref="B1:E1"/>
    <mergeCell ref="B2:E2"/>
  </mergeCells>
  <phoneticPr fontId="3" type="noConversion"/>
  <dataValidations count="3">
    <dataValidation type="list" allowBlank="1" showInputMessage="1" showErrorMessage="1" error="You must enter Yes or No - you can choose from the drop-down or type in" sqref="B12" xr:uid="{00000000-0002-0000-0000-000000000000}">
      <formula1>"Yes,No"</formula1>
    </dataValidation>
    <dataValidation type="list" allowBlank="1" showInputMessage="1" showErrorMessage="1" error="You must enter Yes or No - you can choose from the drop-down or type in_x000a_" sqref="B11" xr:uid="{00000000-0002-0000-0000-000001000000}">
      <formula1>"Aeroplane,Rotorcraft"</formula1>
    </dataValidation>
    <dataValidation type="list" allowBlank="1" showInputMessage="1" showErrorMessage="1" error="You must enter Yes or No - you can choose from the drop-down or type in_x000a_" sqref="B13" xr:uid="{00000000-0002-0000-0000-000002000000}">
      <formula1>"Yes,No"</formula1>
    </dataValidation>
  </dataValidations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7" sqref="E37"/>
    </sheetView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hickeyg</dc:creator>
  <cp:lastModifiedBy>Nicholas BUTTERFIELD</cp:lastModifiedBy>
  <cp:lastPrinted>2007-10-08T10:48:32Z</cp:lastPrinted>
  <dcterms:created xsi:type="dcterms:W3CDTF">2006-01-04T15:31:39Z</dcterms:created>
  <dcterms:modified xsi:type="dcterms:W3CDTF">2025-01-22T10:18:55Z</dcterms:modified>
</cp:coreProperties>
</file>