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AC 4th (2014) Determination\6. Price Cap Compliance\Price Statements\2017\For website\"/>
    </mc:Choice>
  </mc:AlternateContent>
  <bookViews>
    <workbookView xWindow="0" yWindow="0" windowWidth="19200" windowHeight="11595" activeTab="1"/>
  </bookViews>
  <sheets>
    <sheet name="2017 Provisional cap" sheetId="1" r:id="rId1"/>
    <sheet name="I2015" sheetId="2" r:id="rId2"/>
    <sheet name="I2016" sheetId="3" r:id="rId3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 s="1"/>
  <c r="G19" i="1"/>
  <c r="C21" i="3"/>
  <c r="C20" i="3"/>
  <c r="C20" i="2"/>
  <c r="C19" i="2"/>
  <c r="G10" i="1" l="1"/>
  <c r="G23" i="1" l="1"/>
  <c r="G5" i="1" s="1"/>
</calcChain>
</file>

<file path=xl/sharedStrings.xml><?xml version="1.0" encoding="utf-8"?>
<sst xmlns="http://schemas.openxmlformats.org/spreadsheetml/2006/main" count="93" uniqueCount="73">
  <si>
    <t>Base price</t>
  </si>
  <si>
    <t>CPI 2016</t>
  </si>
  <si>
    <t>CPI July 2014, base year 2011</t>
  </si>
  <si>
    <t>CPI October 2016, base year 2011</t>
  </si>
  <si>
    <t>k2015</t>
  </si>
  <si>
    <t>2015 Price Cap</t>
  </si>
  <si>
    <t>2015 revenues from Airport Charges</t>
  </si>
  <si>
    <t>2017 Provisional Price Cap</t>
  </si>
  <si>
    <t>Source: European Central Bank</t>
  </si>
  <si>
    <t>Statistical Data Warehouse</t>
  </si>
  <si>
    <t>http://sdw.ecb.europa.eu/browseSelection.do?type=series&amp;q=euribor&amp;node=SEARCHRESULTS</t>
  </si>
  <si>
    <t>2015Oct</t>
  </si>
  <si>
    <t>2015Sep</t>
  </si>
  <si>
    <t>2015Aug</t>
  </si>
  <si>
    <t>Dataset name:</t>
  </si>
  <si>
    <t>Financial market data (Other data)</t>
  </si>
  <si>
    <t>2015Jul</t>
  </si>
  <si>
    <t>Frequency:</t>
  </si>
  <si>
    <t>Monthly</t>
  </si>
  <si>
    <t>2015Jun</t>
  </si>
  <si>
    <t>Reference area:</t>
  </si>
  <si>
    <t>Euro area (changing composition)</t>
  </si>
  <si>
    <t>2015May</t>
  </si>
  <si>
    <t>Currency:</t>
  </si>
  <si>
    <t>Euro</t>
  </si>
  <si>
    <t>2015Apr</t>
  </si>
  <si>
    <t>Financial market provider:</t>
  </si>
  <si>
    <t>Reuters</t>
  </si>
  <si>
    <t>2015Mar</t>
  </si>
  <si>
    <t>Financial market instrument:</t>
  </si>
  <si>
    <t>Money Market</t>
  </si>
  <si>
    <t>2015Feb</t>
  </si>
  <si>
    <t>Financial market provider identifier:</t>
  </si>
  <si>
    <t>Euribor 3-month (EURIBOR3MD_)</t>
  </si>
  <si>
    <t>2015Jan</t>
  </si>
  <si>
    <t>Financial market data type:</t>
  </si>
  <si>
    <t>Historical close, average of observations through period</t>
  </si>
  <si>
    <t>2014Dec</t>
  </si>
  <si>
    <t>2014Nov</t>
  </si>
  <si>
    <t xml:space="preserve">http://sdw.ecb.europa.eu/browseSelection.do?type=series&amp;q=euribor&amp;node=SEARCHRESULTS </t>
  </si>
  <si>
    <t>2016-Oct</t>
  </si>
  <si>
    <t>2016-Sept</t>
  </si>
  <si>
    <t>2016-Aug</t>
  </si>
  <si>
    <t>2016-July</t>
  </si>
  <si>
    <t>2016-June</t>
  </si>
  <si>
    <t>2016-May</t>
  </si>
  <si>
    <t>2016-April</t>
  </si>
  <si>
    <t>2016-March</t>
  </si>
  <si>
    <t>2016-Feb</t>
  </si>
  <si>
    <t>2016-Jan</t>
  </si>
  <si>
    <t>2015-Dec</t>
  </si>
  <si>
    <t>2015-Nov</t>
  </si>
  <si>
    <t>2015 total passengers</t>
  </si>
  <si>
    <t>2015 actual yield from Airport Charges per passenger</t>
  </si>
  <si>
    <t>Average</t>
  </si>
  <si>
    <t>Percentage</t>
  </si>
  <si>
    <t>2017 Provisional price cap</t>
  </si>
  <si>
    <t>This is the base price as set out in the 2014 Determination</t>
  </si>
  <si>
    <t>Provisional Price cap</t>
  </si>
  <si>
    <t>CPI data from CSO monthly series</t>
  </si>
  <si>
    <t xml:space="preserve">I2015 </t>
  </si>
  <si>
    <t>2015 forecast passengers</t>
  </si>
  <si>
    <t>2017 forecast passengers</t>
  </si>
  <si>
    <t>This is the average daily 3 month Euribor interest rate from 1 November 2014 to 1 November 2015</t>
  </si>
  <si>
    <t>Interest adjustment 2015</t>
  </si>
  <si>
    <t xml:space="preserve">I2016 </t>
  </si>
  <si>
    <t>Interest adjustment 2016</t>
  </si>
  <si>
    <t>This is the average daily 3 month Euribor interest rate from 1 November 2015 to 1 November 2016</t>
  </si>
  <si>
    <t>2015 outturn data from daa 2015 regulatory accounts</t>
  </si>
  <si>
    <t>Passenger forecasts from the 2014 Determination</t>
  </si>
  <si>
    <r>
      <t>P</t>
    </r>
    <r>
      <rPr>
        <b/>
        <sz val="10"/>
        <rFont val="Calibri"/>
        <family val="2"/>
        <scheme val="minor"/>
      </rPr>
      <t>2017</t>
    </r>
    <r>
      <rPr>
        <b/>
        <sz val="11"/>
        <rFont val="Calibri"/>
        <family val="2"/>
        <scheme val="minor"/>
      </rPr>
      <t xml:space="preserve"> = [(9.45 + Trigger</t>
    </r>
    <r>
      <rPr>
        <b/>
        <sz val="10"/>
        <rFont val="Calibri"/>
        <family val="2"/>
        <scheme val="minor"/>
      </rPr>
      <t>2017</t>
    </r>
    <r>
      <rPr>
        <b/>
        <sz val="11"/>
        <rFont val="Calibri"/>
        <family val="2"/>
        <scheme val="minor"/>
      </rPr>
      <t>) * (1 + CPI</t>
    </r>
    <r>
      <rPr>
        <b/>
        <sz val="10"/>
        <rFont val="Calibri"/>
        <family val="2"/>
        <scheme val="minor"/>
      </rPr>
      <t>2016</t>
    </r>
    <r>
      <rPr>
        <b/>
        <sz val="11"/>
        <rFont val="Calibri"/>
        <family val="2"/>
        <scheme val="minor"/>
      </rPr>
      <t>) * QS</t>
    </r>
    <r>
      <rPr>
        <b/>
        <sz val="10"/>
        <rFont val="Calibri"/>
        <family val="2"/>
        <scheme val="minor"/>
      </rPr>
      <t>2017</t>
    </r>
    <r>
      <rPr>
        <b/>
        <sz val="11"/>
        <rFont val="Calibri"/>
        <family val="2"/>
        <scheme val="minor"/>
      </rPr>
      <t>]+k</t>
    </r>
    <r>
      <rPr>
        <b/>
        <sz val="10"/>
        <rFont val="Calibri"/>
        <family val="2"/>
        <scheme val="minor"/>
      </rPr>
      <t>2015</t>
    </r>
  </si>
  <si>
    <r>
      <t>CPI adjustment (1+CPI</t>
    </r>
    <r>
      <rPr>
        <b/>
        <sz val="10"/>
        <rFont val="Calibri"/>
        <family val="2"/>
        <scheme val="minor"/>
      </rPr>
      <t>2016</t>
    </r>
    <r>
      <rPr>
        <b/>
        <sz val="11"/>
        <rFont val="Calibri"/>
        <family val="2"/>
        <scheme val="minor"/>
      </rPr>
      <t>)</t>
    </r>
  </si>
  <si>
    <t>Undercollection carried forward from 2015, denoted by k2015 in the price cap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</si>
</sst>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5" fillId="0" borderId="0" xfId="0" applyFont="1" applyFill="1"/>
    <xf numFmtId="0" fontId="4" fillId="0" borderId="0" xfId="0" applyFont="1"/>
    <xf numFmtId="164" fontId="4" fillId="0" borderId="0" xfId="0" applyNumberFormat="1" applyFont="1"/>
    <xf numFmtId="0" fontId="0" fillId="0" borderId="0" xfId="0" applyFont="1"/>
    <xf numFmtId="164" fontId="0" fillId="0" borderId="0" xfId="0" applyNumberFormat="1" applyFont="1"/>
    <xf numFmtId="3" fontId="0" fillId="0" borderId="0" xfId="0" applyNumberFormat="1" applyFont="1"/>
    <xf numFmtId="10" fontId="0" fillId="0" borderId="0" xfId="0" applyNumberFormat="1" applyFont="1"/>
    <xf numFmtId="0" fontId="7" fillId="0" borderId="0" xfId="0" applyFont="1" applyFill="1"/>
    <xf numFmtId="0" fontId="7" fillId="0" borderId="0" xfId="0" applyFont="1"/>
    <xf numFmtId="0" fontId="5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Border="1"/>
    <xf numFmtId="9" fontId="7" fillId="0" borderId="0" xfId="1" applyFont="1" applyAlignment="1">
      <alignment horizontal="right"/>
    </xf>
    <xf numFmtId="10" fontId="7" fillId="0" borderId="0" xfId="0" applyNumberFormat="1" applyFont="1" applyAlignment="1">
      <alignment horizontal="right"/>
    </xf>
    <xf numFmtId="0" fontId="5" fillId="0" borderId="0" xfId="0" applyFont="1" applyAlignment="1">
      <alignment vertical="top" wrapText="1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 applyAlignment="1">
      <alignment vertical="top"/>
    </xf>
    <xf numFmtId="0" fontId="2" fillId="0" borderId="0" xfId="2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dw.ecb.europa.eu/browseSelection.do?type=series&amp;q=euribor&amp;node=SEARCHRESUL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sdw.ecb.europa.eu/browseSelection.do?type=series&amp;q=euribor&amp;node=SEARCH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workbookViewId="0">
      <selection activeCell="B28" sqref="B28"/>
    </sheetView>
  </sheetViews>
  <sheetFormatPr defaultRowHeight="15" x14ac:dyDescent="0.25"/>
  <cols>
    <col min="1" max="1" width="9.140625" style="6"/>
    <col min="2" max="2" width="33.7109375" style="6" customWidth="1"/>
    <col min="3" max="6" width="9.140625" style="6"/>
    <col min="7" max="7" width="10.85546875" style="6" bestFit="1" customWidth="1"/>
    <col min="8" max="16384" width="9.140625" style="6"/>
  </cols>
  <sheetData>
    <row r="2" spans="2:9" s="20" customFormat="1" ht="15.75" x14ac:dyDescent="0.25">
      <c r="B2" s="19" t="s">
        <v>56</v>
      </c>
    </row>
    <row r="3" spans="2:9" s="3" customFormat="1" x14ac:dyDescent="0.25">
      <c r="B3" s="10" t="s">
        <v>70</v>
      </c>
    </row>
    <row r="4" spans="2:9" x14ac:dyDescent="0.25">
      <c r="B4" s="11" t="s">
        <v>0</v>
      </c>
      <c r="C4" s="12"/>
      <c r="D4" s="12"/>
      <c r="E4" s="12"/>
      <c r="F4" s="12"/>
      <c r="G4" s="13">
        <v>9.4499999999999993</v>
      </c>
      <c r="I4" s="6" t="s">
        <v>57</v>
      </c>
    </row>
    <row r="5" spans="2:9" x14ac:dyDescent="0.25">
      <c r="B5" s="11" t="s">
        <v>58</v>
      </c>
      <c r="C5" s="12"/>
      <c r="D5" s="12"/>
      <c r="E5" s="12"/>
      <c r="F5" s="12"/>
      <c r="G5" s="13">
        <f>G23</f>
        <v>9.8566182773830384</v>
      </c>
    </row>
    <row r="6" spans="2:9" x14ac:dyDescent="0.25">
      <c r="B6" s="12"/>
      <c r="C6" s="12"/>
      <c r="D6" s="12"/>
      <c r="E6" s="12"/>
      <c r="F6" s="12"/>
      <c r="G6" s="12"/>
    </row>
    <row r="7" spans="2:9" s="20" customFormat="1" ht="15.75" x14ac:dyDescent="0.25">
      <c r="B7" s="19" t="s">
        <v>1</v>
      </c>
      <c r="E7" s="21"/>
    </row>
    <row r="8" spans="2:9" x14ac:dyDescent="0.25">
      <c r="B8" s="12" t="s">
        <v>2</v>
      </c>
      <c r="C8" s="12"/>
      <c r="D8" s="12"/>
      <c r="E8" s="14"/>
      <c r="F8" s="12"/>
      <c r="G8" s="14">
        <v>102.1</v>
      </c>
    </row>
    <row r="9" spans="2:9" x14ac:dyDescent="0.25">
      <c r="B9" s="12" t="s">
        <v>3</v>
      </c>
      <c r="C9" s="12"/>
      <c r="D9" s="12"/>
      <c r="E9" s="15"/>
      <c r="F9" s="12"/>
      <c r="G9" s="14">
        <v>101.3</v>
      </c>
    </row>
    <row r="10" spans="2:9" x14ac:dyDescent="0.25">
      <c r="B10" s="11" t="s">
        <v>71</v>
      </c>
      <c r="C10" s="12"/>
      <c r="D10" s="12"/>
      <c r="E10" s="16"/>
      <c r="F10" s="12"/>
      <c r="G10" s="17">
        <f>G9/G8</f>
        <v>0.99216454456415282</v>
      </c>
      <c r="I10" s="6" t="s">
        <v>59</v>
      </c>
    </row>
    <row r="11" spans="2:9" x14ac:dyDescent="0.25">
      <c r="B11" s="18"/>
      <c r="C11" s="12"/>
      <c r="D11" s="12"/>
      <c r="E11" s="12"/>
      <c r="F11" s="12"/>
      <c r="G11" s="12"/>
    </row>
    <row r="12" spans="2:9" s="20" customFormat="1" ht="15.75" x14ac:dyDescent="0.25">
      <c r="B12" s="22" t="s">
        <v>72</v>
      </c>
    </row>
    <row r="13" spans="2:9" x14ac:dyDescent="0.25">
      <c r="B13" s="18" t="s">
        <v>5</v>
      </c>
      <c r="C13" s="12"/>
      <c r="D13" s="12"/>
      <c r="E13" s="12"/>
      <c r="F13" s="12"/>
      <c r="G13" s="7">
        <v>10.26</v>
      </c>
    </row>
    <row r="14" spans="2:9" x14ac:dyDescent="0.25">
      <c r="B14" s="18" t="s">
        <v>6</v>
      </c>
      <c r="C14" s="12"/>
      <c r="D14" s="12"/>
      <c r="E14" s="12"/>
      <c r="F14" s="12"/>
      <c r="G14" s="7">
        <v>10.26</v>
      </c>
    </row>
    <row r="15" spans="2:9" x14ac:dyDescent="0.25">
      <c r="B15" s="18" t="s">
        <v>52</v>
      </c>
      <c r="C15" s="12"/>
      <c r="D15" s="12"/>
      <c r="E15" s="12"/>
      <c r="F15" s="12"/>
      <c r="G15" s="8">
        <v>25049319</v>
      </c>
    </row>
    <row r="16" spans="2:9" ht="30" x14ac:dyDescent="0.25">
      <c r="B16" s="18" t="s">
        <v>53</v>
      </c>
      <c r="C16" s="12"/>
      <c r="D16" s="12"/>
      <c r="E16" s="12"/>
      <c r="F16" s="12"/>
      <c r="G16" s="7">
        <v>9.75</v>
      </c>
      <c r="I16" s="6" t="s">
        <v>68</v>
      </c>
    </row>
    <row r="17" spans="2:9" x14ac:dyDescent="0.25">
      <c r="B17" s="18" t="s">
        <v>61</v>
      </c>
      <c r="C17" s="12"/>
      <c r="D17" s="12"/>
      <c r="E17" s="12"/>
      <c r="F17" s="12"/>
      <c r="G17" s="8">
        <v>22104022</v>
      </c>
    </row>
    <row r="18" spans="2:9" x14ac:dyDescent="0.25">
      <c r="B18" s="18" t="s">
        <v>62</v>
      </c>
      <c r="C18" s="12"/>
      <c r="D18" s="12"/>
      <c r="E18" s="12"/>
      <c r="F18" s="12"/>
      <c r="G18" s="8">
        <v>23402166</v>
      </c>
      <c r="I18" s="6" t="s">
        <v>69</v>
      </c>
    </row>
    <row r="19" spans="2:9" x14ac:dyDescent="0.25">
      <c r="B19" s="18" t="s">
        <v>60</v>
      </c>
      <c r="C19" s="12"/>
      <c r="D19" s="12"/>
      <c r="E19" s="12"/>
      <c r="F19" s="12"/>
      <c r="G19" s="9">
        <f>'I2015'!C20</f>
        <v>1.1941666666666668E-4</v>
      </c>
    </row>
    <row r="20" spans="2:9" x14ac:dyDescent="0.25">
      <c r="B20" s="18" t="s">
        <v>65</v>
      </c>
      <c r="C20" s="12"/>
      <c r="D20" s="12"/>
      <c r="E20" s="12"/>
      <c r="F20" s="12"/>
      <c r="G20" s="9">
        <f>'I2016'!C21</f>
        <v>-2.2914166666666673E-3</v>
      </c>
    </row>
    <row r="21" spans="2:9" s="4" customFormat="1" x14ac:dyDescent="0.25">
      <c r="B21" s="4" t="s">
        <v>4</v>
      </c>
      <c r="G21" s="5">
        <f>MAX((MIN(G13-G16,0.05*G13)),0)*(G17/G18)*(1+G19)*(1+G20)</f>
        <v>0.48066333125179506</v>
      </c>
    </row>
    <row r="23" spans="2:9" s="4" customFormat="1" x14ac:dyDescent="0.25">
      <c r="B23" s="4" t="s">
        <v>7</v>
      </c>
      <c r="G23" s="5">
        <f>(G4*G10)+G21</f>
        <v>9.8566182773830384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workbookViewId="0">
      <selection activeCell="C17" sqref="C17"/>
    </sheetView>
  </sheetViews>
  <sheetFormatPr defaultRowHeight="15" x14ac:dyDescent="0.25"/>
  <cols>
    <col min="1" max="1" width="9.140625" style="6"/>
    <col min="2" max="2" width="15.85546875" style="6" customWidth="1"/>
    <col min="3" max="4" width="9.140625" style="6"/>
    <col min="5" max="5" width="24.7109375" style="6" customWidth="1"/>
    <col min="6" max="6" width="27.85546875" style="6" customWidth="1"/>
    <col min="7" max="16384" width="9.140625" style="6"/>
  </cols>
  <sheetData>
    <row r="1" spans="2:6" s="20" customFormat="1" ht="15.75" x14ac:dyDescent="0.25">
      <c r="B1" s="19" t="s">
        <v>64</v>
      </c>
    </row>
    <row r="3" spans="2:6" x14ac:dyDescent="0.25">
      <c r="B3" s="6" t="s">
        <v>8</v>
      </c>
    </row>
    <row r="4" spans="2:6" x14ac:dyDescent="0.25">
      <c r="B4" s="6" t="s">
        <v>9</v>
      </c>
    </row>
    <row r="5" spans="2:6" x14ac:dyDescent="0.25">
      <c r="E5" s="23" t="s">
        <v>10</v>
      </c>
    </row>
    <row r="6" spans="2:6" x14ac:dyDescent="0.25">
      <c r="B6" s="6" t="s">
        <v>11</v>
      </c>
      <c r="C6" s="6">
        <v>-5.3600000000000002E-2</v>
      </c>
      <c r="E6" s="23"/>
    </row>
    <row r="7" spans="2:6" x14ac:dyDescent="0.25">
      <c r="B7" s="6" t="s">
        <v>12</v>
      </c>
      <c r="C7" s="6">
        <v>-3.6999999999999998E-2</v>
      </c>
    </row>
    <row r="8" spans="2:6" ht="17.25" customHeight="1" x14ac:dyDescent="0.25">
      <c r="B8" s="6" t="s">
        <v>13</v>
      </c>
      <c r="C8" s="6">
        <v>-2.7699999999999999E-2</v>
      </c>
      <c r="E8" s="1" t="s">
        <v>14</v>
      </c>
      <c r="F8" s="2" t="s">
        <v>15</v>
      </c>
    </row>
    <row r="9" spans="2:6" x14ac:dyDescent="0.25">
      <c r="B9" s="6" t="s">
        <v>16</v>
      </c>
      <c r="C9" s="6">
        <v>-1.8700000000000001E-2</v>
      </c>
      <c r="E9" s="1" t="s">
        <v>17</v>
      </c>
      <c r="F9" s="2" t="s">
        <v>18</v>
      </c>
    </row>
    <row r="10" spans="2:6" ht="17.25" customHeight="1" x14ac:dyDescent="0.25">
      <c r="B10" s="6" t="s">
        <v>19</v>
      </c>
      <c r="C10" s="6">
        <v>-1.3899999999999999E-2</v>
      </c>
      <c r="E10" s="1" t="s">
        <v>20</v>
      </c>
      <c r="F10" s="2" t="s">
        <v>21</v>
      </c>
    </row>
    <row r="11" spans="2:6" x14ac:dyDescent="0.25">
      <c r="B11" s="6" t="s">
        <v>22</v>
      </c>
      <c r="C11" s="6">
        <v>-1.04E-2</v>
      </c>
      <c r="E11" s="1" t="s">
        <v>23</v>
      </c>
      <c r="F11" s="2" t="s">
        <v>24</v>
      </c>
    </row>
    <row r="12" spans="2:6" ht="17.25" customHeight="1" x14ac:dyDescent="0.25">
      <c r="B12" s="6" t="s">
        <v>25</v>
      </c>
      <c r="C12" s="6">
        <v>4.7000000000000002E-3</v>
      </c>
      <c r="E12" s="1" t="s">
        <v>26</v>
      </c>
      <c r="F12" s="2" t="s">
        <v>27</v>
      </c>
    </row>
    <row r="13" spans="2:6" ht="17.25" customHeight="1" x14ac:dyDescent="0.25">
      <c r="B13" s="6" t="s">
        <v>28</v>
      </c>
      <c r="C13" s="6">
        <v>2.7199999999999998E-2</v>
      </c>
      <c r="E13" s="1" t="s">
        <v>29</v>
      </c>
      <c r="F13" s="2" t="s">
        <v>30</v>
      </c>
    </row>
    <row r="14" spans="2:6" ht="17.25" customHeight="1" x14ac:dyDescent="0.25">
      <c r="B14" s="6" t="s">
        <v>31</v>
      </c>
      <c r="C14" s="6">
        <v>4.82E-2</v>
      </c>
      <c r="E14" s="1" t="s">
        <v>32</v>
      </c>
      <c r="F14" s="2" t="s">
        <v>33</v>
      </c>
    </row>
    <row r="15" spans="2:6" ht="16.5" customHeight="1" x14ac:dyDescent="0.25">
      <c r="B15" s="6" t="s">
        <v>34</v>
      </c>
      <c r="C15" s="6">
        <v>6.2700000000000006E-2</v>
      </c>
      <c r="E15" s="1" t="s">
        <v>35</v>
      </c>
      <c r="F15" s="2" t="s">
        <v>36</v>
      </c>
    </row>
    <row r="16" spans="2:6" x14ac:dyDescent="0.25">
      <c r="B16" s="6" t="s">
        <v>37</v>
      </c>
      <c r="C16" s="6">
        <v>8.09E-2</v>
      </c>
    </row>
    <row r="17" spans="2:5" x14ac:dyDescent="0.25">
      <c r="B17" s="6" t="s">
        <v>38</v>
      </c>
      <c r="C17" s="6">
        <v>8.09E-2</v>
      </c>
    </row>
    <row r="19" spans="2:5" x14ac:dyDescent="0.25">
      <c r="B19" s="6" t="s">
        <v>54</v>
      </c>
      <c r="C19" s="6">
        <f>AVERAGE(C6:C17)</f>
        <v>1.1941666666666668E-2</v>
      </c>
    </row>
    <row r="20" spans="2:5" x14ac:dyDescent="0.25">
      <c r="B20" s="6" t="s">
        <v>55</v>
      </c>
      <c r="C20" s="9">
        <f>C19/100</f>
        <v>1.1941666666666668E-4</v>
      </c>
      <c r="E20" s="6" t="s">
        <v>63</v>
      </c>
    </row>
  </sheetData>
  <hyperlinks>
    <hyperlink ref="E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workbookViewId="0">
      <selection activeCell="E13" sqref="E13"/>
    </sheetView>
  </sheetViews>
  <sheetFormatPr defaultRowHeight="15" x14ac:dyDescent="0.25"/>
  <cols>
    <col min="1" max="1" width="9.140625" style="6"/>
    <col min="2" max="2" width="13.28515625" style="6" customWidth="1"/>
    <col min="3" max="5" width="9.140625" style="6"/>
    <col min="6" max="6" width="26.28515625" style="6" customWidth="1"/>
    <col min="7" max="7" width="31.85546875" style="6" customWidth="1"/>
    <col min="8" max="16384" width="9.140625" style="6"/>
  </cols>
  <sheetData>
    <row r="1" spans="2:7" s="20" customFormat="1" ht="15.75" x14ac:dyDescent="0.25">
      <c r="B1" s="19" t="s">
        <v>66</v>
      </c>
    </row>
    <row r="3" spans="2:7" x14ac:dyDescent="0.25">
      <c r="B3" s="6" t="s">
        <v>8</v>
      </c>
    </row>
    <row r="4" spans="2:7" x14ac:dyDescent="0.25">
      <c r="B4" s="6" t="s">
        <v>9</v>
      </c>
    </row>
    <row r="5" spans="2:7" x14ac:dyDescent="0.25">
      <c r="E5" s="23" t="s">
        <v>39</v>
      </c>
    </row>
    <row r="7" spans="2:7" x14ac:dyDescent="0.25">
      <c r="B7" s="6" t="s">
        <v>40</v>
      </c>
      <c r="C7" s="6">
        <v>-0.309</v>
      </c>
    </row>
    <row r="8" spans="2:7" ht="18" customHeight="1" x14ac:dyDescent="0.25">
      <c r="B8" s="6" t="s">
        <v>41</v>
      </c>
      <c r="C8" s="6">
        <v>-0.30159999999999998</v>
      </c>
      <c r="F8" s="1" t="s">
        <v>14</v>
      </c>
      <c r="G8" s="2" t="s">
        <v>15</v>
      </c>
    </row>
    <row r="9" spans="2:7" ht="17.25" customHeight="1" x14ac:dyDescent="0.25">
      <c r="B9" s="6" t="s">
        <v>42</v>
      </c>
      <c r="C9" s="6">
        <v>-0.29820000000000002</v>
      </c>
      <c r="F9" s="1" t="s">
        <v>17</v>
      </c>
      <c r="G9" s="2" t="s">
        <v>18</v>
      </c>
    </row>
    <row r="10" spans="2:7" ht="18" customHeight="1" x14ac:dyDescent="0.25">
      <c r="B10" s="6" t="s">
        <v>43</v>
      </c>
      <c r="C10" s="6">
        <v>-0.29449999999999998</v>
      </c>
      <c r="F10" s="1" t="s">
        <v>20</v>
      </c>
      <c r="G10" s="2" t="s">
        <v>21</v>
      </c>
    </row>
    <row r="11" spans="2:7" x14ac:dyDescent="0.25">
      <c r="B11" s="6" t="s">
        <v>44</v>
      </c>
      <c r="C11" s="6">
        <v>-0.26790000000000003</v>
      </c>
      <c r="F11" s="1" t="s">
        <v>23</v>
      </c>
      <c r="G11" s="2" t="s">
        <v>24</v>
      </c>
    </row>
    <row r="12" spans="2:7" ht="18" customHeight="1" x14ac:dyDescent="0.25">
      <c r="B12" s="6" t="s">
        <v>45</v>
      </c>
      <c r="C12" s="6">
        <v>-0.25719999999999998</v>
      </c>
      <c r="F12" s="1" t="s">
        <v>26</v>
      </c>
      <c r="G12" s="2" t="s">
        <v>27</v>
      </c>
    </row>
    <row r="13" spans="2:7" ht="17.25" customHeight="1" x14ac:dyDescent="0.25">
      <c r="B13" s="6" t="s">
        <v>46</v>
      </c>
      <c r="C13" s="6">
        <v>-0.2492</v>
      </c>
      <c r="F13" s="1" t="s">
        <v>29</v>
      </c>
      <c r="G13" s="2" t="s">
        <v>30</v>
      </c>
    </row>
    <row r="14" spans="2:7" ht="15" customHeight="1" x14ac:dyDescent="0.25">
      <c r="B14" s="6" t="s">
        <v>47</v>
      </c>
      <c r="C14" s="6">
        <v>-0.22850000000000001</v>
      </c>
      <c r="F14" s="1" t="s">
        <v>32</v>
      </c>
      <c r="G14" s="2" t="s">
        <v>33</v>
      </c>
    </row>
    <row r="15" spans="2:7" ht="18.75" customHeight="1" x14ac:dyDescent="0.25">
      <c r="B15" s="6" t="s">
        <v>48</v>
      </c>
      <c r="C15" s="6">
        <v>-0.18360000000000001</v>
      </c>
      <c r="F15" s="1" t="s">
        <v>35</v>
      </c>
      <c r="G15" s="2" t="s">
        <v>36</v>
      </c>
    </row>
    <row r="16" spans="2:7" x14ac:dyDescent="0.25">
      <c r="B16" s="6" t="s">
        <v>49</v>
      </c>
      <c r="C16" s="6">
        <v>-0.14610000000000001</v>
      </c>
    </row>
    <row r="17" spans="2:6" x14ac:dyDescent="0.25">
      <c r="B17" s="6" t="s">
        <v>50</v>
      </c>
      <c r="C17" s="6">
        <v>-0.1263</v>
      </c>
    </row>
    <row r="18" spans="2:6" x14ac:dyDescent="0.25">
      <c r="B18" s="6" t="s">
        <v>51</v>
      </c>
      <c r="C18" s="6">
        <v>-8.7599999999999997E-2</v>
      </c>
    </row>
    <row r="20" spans="2:6" x14ac:dyDescent="0.25">
      <c r="B20" s="6" t="s">
        <v>54</v>
      </c>
      <c r="C20" s="6">
        <f>AVERAGE(C7:C18)</f>
        <v>-0.22914166666666672</v>
      </c>
    </row>
    <row r="21" spans="2:6" x14ac:dyDescent="0.25">
      <c r="B21" s="6" t="s">
        <v>55</v>
      </c>
      <c r="C21" s="9">
        <f>C20/100</f>
        <v>-2.2914166666666673E-3</v>
      </c>
      <c r="F21" s="6" t="s">
        <v>67</v>
      </c>
    </row>
  </sheetData>
  <hyperlinks>
    <hyperlink ref="E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 Provisional cap</vt:lpstr>
      <vt:lpstr>I2015</vt:lpstr>
      <vt:lpstr>I2016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Manning</dc:creator>
  <cp:lastModifiedBy>Maria Baquero</cp:lastModifiedBy>
  <dcterms:created xsi:type="dcterms:W3CDTF">2016-11-15T13:18:47Z</dcterms:created>
  <dcterms:modified xsi:type="dcterms:W3CDTF">2016-11-16T11:47:00Z</dcterms:modified>
</cp:coreProperties>
</file>